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43DF24F9-AC46-4D35-AB61-3AF4A7BEBD38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B3" i="117" a="1"/>
  <c r="AF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AD3" i="117" a="1"/>
  <c r="Z3" i="117" a="1"/>
  <c r="AE3" i="117" a="1"/>
  <c r="X3" i="117" a="1"/>
  <c r="AC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<sst xmlns="http://schemas.openxmlformats.org/spreadsheetml/2006/main" count="2146" uniqueCount="596">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</sst>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516</v>
      </c>
      <c r="C1" s="227" t="str">
        <f>VLOOKUP(B1,Titolo_descrizione!B2:C51,2,FALSE)</f>
        <v>Applicazione di sistema a cappotto assemblato con pannello Klima Air Black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 xml:space="preserve">Fondo di finitura 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>Numero tasselli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>Klima Air Black 100 mm</v>
      </c>
      <c r="B55" s="180"/>
      <c r="C55" s="164"/>
      <c r="D55" s="173" t="str">
        <f t="shared" ca="1" si="8"/>
        <v>mq/mq</v>
      </c>
      <c r="E55" s="184">
        <f ca="1">IFERROR(IF(VLOOKUP(_xlfn.CONCAT(A55,B55),calcolo_prodotti[],3,FALSE)=0,"",VLOOKUP(_xlfn.CONCAT(A55,B55),calcolo_prodotti[],3,FALSE)),"")</f>
        <v>1</v>
      </c>
      <c r="F55" s="171">
        <f t="shared" ca="1" si="9"/>
        <v>11.875999999999999</v>
      </c>
      <c r="G55" s="172">
        <f t="shared" ref="G55:G66" ca="1" si="10" xml:space="preserve"> IFERROR(F55*E55,"")</f>
        <v>11.875999999999999</v>
      </c>
    </row>
    <row r="56" spans="1:18" ht="15" customHeight="1" x14ac:dyDescent="0.3">
      <c r="A56" s="179" t="str">
        <f ca="1">IF(VLOOKUP($B$1,PR,4,FALSE)=0,"",VLOOKUP($B$1,PR,4,FALSE))</f>
        <v xml:space="preserve">Tassello a percussione Acciaio/Nylon </v>
      </c>
      <c r="B56" s="180"/>
      <c r="C56" s="164"/>
      <c r="D56" s="173" t="str">
        <f t="shared" ca="1" si="8"/>
        <v/>
      </c>
      <c r="E56" s="184" t="str">
        <f ca="1">IFERROR(IF(VLOOKUP(_xlfn.CONCAT(A56,B56),calcolo_prodotti[],3,FALSE)=0,"",VLOOKUP(_xlfn.CONCAT(A56,B56),calcolo_prodotti[],3,FALSE)),"")</f>
        <v/>
      </c>
      <c r="F56" s="171" t="str">
        <f t="shared" ca="1" si="9"/>
        <v/>
      </c>
      <c r="G56" s="172" t="str">
        <f t="shared" ca="1" si="10"/>
        <v/>
      </c>
    </row>
    <row r="57" spans="1:18" ht="15" customHeight="1" x14ac:dyDescent="0.3">
      <c r="A57" s="179" t="str">
        <f ca="1">IF(VLOOKUP($B$1,PR,5,FALSE)=0,"",VLOOKUP($B$1,PR,5,FALSE))</f>
        <v>Keraklima Eco Granello (Rasante)</v>
      </c>
      <c r="B57" s="164"/>
      <c r="C57" s="181"/>
      <c r="D57" s="173" t="str">
        <f t="shared" ca="1" si="8"/>
        <v>kg/mq</v>
      </c>
      <c r="E57" s="184">
        <f ca="1">IFERROR(IF(VLOOKUP(_xlfn.CONCAT(A57,B57),calcolo_prodotti[],3,FALSE)=0,"",VLOOKUP(_xlfn.CONCAT(A57,B57),calcolo_prodotti[],3,FALSE)),"")</f>
        <v>8</v>
      </c>
      <c r="F57" s="171">
        <f t="shared" ca="1" si="9"/>
        <v>0.95</v>
      </c>
      <c r="G57" s="172">
        <f t="shared" ca="1" si="10"/>
        <v>7.6</v>
      </c>
    </row>
    <row r="58" spans="1:18" ht="15" customHeight="1" x14ac:dyDescent="0.3">
      <c r="A58" s="179" t="str">
        <f ca="1">IF(VLOOKUP($B$1,PR,6,FALSE)=0,"",VLOOKUP($B$1,PR,6,FALSE))</f>
        <v>Rinforzo V50</v>
      </c>
      <c r="B58" s="164"/>
      <c r="C58" s="181"/>
      <c r="D58" s="173" t="str">
        <f t="shared" ca="1" si="8"/>
        <v>mq/mq</v>
      </c>
      <c r="E58" s="184">
        <f ca="1">IFERROR(IF(VLOOKUP(_xlfn.CONCAT(A58,B58),calcolo_prodotti[],3,FALSE)=0,"",VLOOKUP(_xlfn.CONCAT(A58,B58),calcolo_prodotti[],3,FALSE)),"")</f>
        <v>1.1000000000000001</v>
      </c>
      <c r="F58" s="171">
        <f t="shared" ca="1" si="9"/>
        <v>1.81</v>
      </c>
      <c r="G58" s="172">
        <f t="shared" ca="1" si="10"/>
        <v>1.9910000000000003</v>
      </c>
    </row>
    <row r="59" spans="1:18" ht="15" customHeight="1" x14ac:dyDescent="0.3">
      <c r="A59" s="179" t="str">
        <f ca="1">IF(VLOOKUP($B$1,PR,7,FALSE)=0,"",VLOOKUP($B$1,PR,7,FALSE))</f>
        <v>Kerakover Acrilex Fondo</v>
      </c>
      <c r="B59" s="164"/>
      <c r="C59" s="181"/>
      <c r="D59" s="173" t="str">
        <f t="shared" ca="1" si="8"/>
        <v>l/mq</v>
      </c>
      <c r="E59" s="184">
        <f ca="1">IFERROR(IF(VLOOKUP(_xlfn.CONCAT(A59,B59),calcolo_prodotti[],3,FALSE)=0,"",VLOOKUP(_xlfn.CONCAT(A59,B59),calcolo_prodotti[],3,FALSE)),"")</f>
        <v>0.2</v>
      </c>
      <c r="F59" s="171">
        <f t="shared" ca="1" si="9"/>
        <v>8.8000000000000007</v>
      </c>
      <c r="G59" s="172">
        <f t="shared" ca="1" si="10"/>
        <v>1.7600000000000002</v>
      </c>
    </row>
    <row r="60" spans="1:18" ht="15" customHeight="1" x14ac:dyDescent="0.3">
      <c r="A60" s="179" t="str">
        <f ca="1">IF(VLOOKUP($B$1,PR,8,FALSE)=0,"",VLOOKUP($B$1,PR,8,FALSE))</f>
        <v>Kerakover Acrilex Finish 1.0 Colorato B</v>
      </c>
      <c r="B60" s="164"/>
      <c r="C60" s="182"/>
      <c r="D60" s="173" t="str">
        <f t="shared" ca="1" si="8"/>
        <v>kg/mq</v>
      </c>
      <c r="E60" s="184">
        <f ca="1">IFERROR(IF(VLOOKUP(_xlfn.CONCAT(A60,B60),calcolo_prodotti[],3,FALSE)=0,"",VLOOKUP(_xlfn.CONCAT(A60,B60),calcolo_prodotti[],3,FALSE)),"")</f>
        <v>1.8</v>
      </c>
      <c r="F60" s="171">
        <f t="shared" ca="1" si="9"/>
        <v>3.38</v>
      </c>
      <c r="G60" s="172">
        <f t="shared" ca="1" si="10"/>
        <v>6.0839999999999996</v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34.861000000000004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16.759999999999998</v>
      </c>
      <c r="F70" s="186">
        <f>0.02</f>
        <v>0.02</v>
      </c>
      <c r="G70" s="172">
        <f ca="1" xml:space="preserve"> F70*E70</f>
        <v>0.33519999999999994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1.9352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57.271200000000007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9.7361040000000028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6.7007304000000012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73.708034400000003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:X10" ca="1">IFERROR(INDIRECT(VLOOKUP(Analisi_Voci!B1,B3:O25,14,FALSE)),"Nessuno")</f>
        <v>30 mm</v>
      </c>
      <c r="Y3" s="72" t="str" cm="1">
        <f t="array" aca="1" ref="Y3:Y9" ca="1">INDIRECT(VLOOKUP(Analisi_Voci!B1,B3:P25,15,FALSE))</f>
        <v>Keraklima Eco Bianco</v>
      </c>
      <c r="Z3" s="19" t="str" cm="1">
        <f t="array" aca="1" ref="Z3:Z4" ca="1">INDIRECT(VLOOKUP(Analisi_Voci!B1,B3:V27,16,FALSE))</f>
        <v>Rinforzo V50</v>
      </c>
      <c r="AA3" s="19" t="str" cm="1">
        <f t="array" aca="1" ref="AA3:AA10" ca="1">INDIRECT(VLOOKUP(Analisi_Voci!B1,B3:V27,17,FALSE))</f>
        <v>Keraklima Eco Bianco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8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 t="str">
        <f ca="1"/>
        <v>40 mm</v>
      </c>
      <c r="Y4" s="72" t="str">
        <f ca="1"/>
        <v>Keraklima Eco Grigio</v>
      </c>
      <c r="Z4" s="19" t="str">
        <f ca="1"/>
        <v>Rinforzo V40</v>
      </c>
      <c r="AA4" s="19" t="str">
        <f ca="1"/>
        <v>Keraklima Eco Grigio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 t="str">
        <f ca="1"/>
        <v>50 mm</v>
      </c>
      <c r="Y5" s="20" t="str">
        <f ca="1"/>
        <v>Keraklima Eco Granello</v>
      </c>
      <c r="Z5" s="19"/>
      <c r="AA5" s="19" t="str">
        <f ca="1"/>
        <v>Keraklima Eco Granello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 t="str">
        <f ca="1"/>
        <v>60 mm</v>
      </c>
      <c r="Y6" s="72" t="str">
        <f ca="1"/>
        <v>Klima Flex</v>
      </c>
      <c r="Z6" s="19"/>
      <c r="AA6" s="19" t="str">
        <f ca="1"/>
        <v>Klima Flex</v>
      </c>
      <c r="AB6" s="19"/>
      <c r="AC6" s="20"/>
      <c r="AD6" s="20"/>
      <c r="AE6" s="20" t="str">
        <f ca="1"/>
        <v>Colorato AA</v>
      </c>
      <c r="AF6" s="20" t="str">
        <f ca="1"/>
        <v>Tassello a scomparsa EcoTwist</v>
      </c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 t="str">
        <f ca="1"/>
        <v>80 mm</v>
      </c>
      <c r="Y7" s="72" t="str">
        <f ca="1"/>
        <v>Klima Light</v>
      </c>
      <c r="Z7" s="19"/>
      <c r="AA7" s="19" t="str">
        <f ca="1"/>
        <v>Klima Light</v>
      </c>
      <c r="AB7" s="20"/>
      <c r="AC7" s="20"/>
      <c r="AD7" s="20"/>
      <c r="AE7" s="20"/>
      <c r="AF7" s="20" t="str">
        <f ca="1"/>
        <v>Tassello SGR a percussione Acciaio/Nylon</v>
      </c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 t="str">
        <f ca="1"/>
        <v>100 mm</v>
      </c>
      <c r="Y8" s="20" t="str">
        <f ca="1"/>
        <v>Klima Fix Bianco</v>
      </c>
      <c r="Z8" s="19"/>
      <c r="AA8" s="19" t="str">
        <f ca="1"/>
        <v>Klima Fix Bianco</v>
      </c>
      <c r="AB8" s="20"/>
      <c r="AC8" s="20"/>
      <c r="AD8" s="20"/>
      <c r="AE8" s="20"/>
      <c r="AF8" s="20" t="str">
        <f ca="1"/>
        <v>Tassello SGR a percussione Nylon</v>
      </c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 t="str">
        <f ca="1"/>
        <v>120 mm</v>
      </c>
      <c r="Y9" s="20" t="str">
        <f ca="1"/>
        <v>Klima Fix Grigio</v>
      </c>
      <c r="Z9" s="19"/>
      <c r="AA9" s="19" t="str">
        <f ca="1"/>
        <v>Klima Fix Grigio</v>
      </c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 t="str">
        <f ca="1"/>
        <v>140 mm</v>
      </c>
      <c r="Y10" s="22"/>
      <c r="Z10" s="19"/>
      <c r="AA10" s="19" t="str">
        <f ca="1"/>
        <v>Klima HP</v>
      </c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/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1.6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0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8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0.16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0.2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1.8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16.759999999999998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2025-07-30T14:09:55Z</dcterms:modified>
</cp:coreProperties>
</file>